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Arkusz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<sst xmlns="http://schemas.openxmlformats.org/spreadsheetml/2006/main" count="62" uniqueCount="35">
  <si>
    <t>Przewidywane koszty Euro/miesięcznie</t>
  </si>
  <si>
    <t>Koszt 1kWh</t>
  </si>
  <si>
    <t>Koszt dzienny</t>
  </si>
  <si>
    <t>Moc zasilacza/y (W)</t>
  </si>
  <si>
    <t>Kurs Euro/PLN</t>
  </si>
  <si>
    <t>Microsoft AZURE</t>
  </si>
  <si>
    <t>Wyniki</t>
  </si>
  <si>
    <t>dzienne</t>
  </si>
  <si>
    <t>miesięczne</t>
  </si>
  <si>
    <t>roczne</t>
  </si>
  <si>
    <t>Średni czas użycia dziennie w h</t>
  </si>
  <si>
    <t>Zużyta energia kWh</t>
  </si>
  <si>
    <t>Koszt zł</t>
  </si>
  <si>
    <t>Koszt 1 kWh taryfa G11 (zł)</t>
  </si>
  <si>
    <t xml:space="preserve">Maszyna </t>
  </si>
  <si>
    <t>A1 standard: 1 Rdzeń/1,75GB RAM/2dyski magazynowe/skalowanie/równoważenie</t>
  </si>
  <si>
    <t>DS1_v2: 1 Rdzeń/3,5GB RAM/2dyski magazynowe/SSD/skalowanie/równoważenie</t>
  </si>
  <si>
    <t>Standardowy serwer stojący w firmie (nie uwzglednia kosztów zakupu serwera)</t>
  </si>
  <si>
    <t>Serwer klasyczny</t>
  </si>
  <si>
    <t>Microsoft OEM Windows Svr Essentials 2012 R2 x64 PL 1-2CPU</t>
  </si>
  <si>
    <t>Fujitsu TX1310M1 E3-1246v3/8GB/2x2TB/noOS/250W</t>
  </si>
  <si>
    <t>Hewlett Packard Enterprise ML350 Gen9 E5-2603v3/16GB/B140i/4x1Gb/noOS/2x500W</t>
  </si>
  <si>
    <t>Lenovo x3500M5 E5-2620v3/8GB/900GB/noOS/2x750W</t>
  </si>
  <si>
    <t>UPS APC BX500CI BACK X 500VA 300W</t>
  </si>
  <si>
    <t>UPS APC BX1400UI BACK X 1400VA 700W</t>
  </si>
  <si>
    <t>Koszt zakupu serwera klasycznego, przykładowe konfiguracje</t>
  </si>
  <si>
    <t>Koszt miesięczny zł</t>
  </si>
  <si>
    <t>Koszt roczny zł</t>
  </si>
  <si>
    <t>Amortyzacja  miesięczna 3 lata (zł)</t>
  </si>
  <si>
    <t>Amortyzacja miesięczna 2 lata (zł)</t>
  </si>
  <si>
    <t>Wartość zakupu (zł)</t>
  </si>
  <si>
    <t>Cena  (zł)</t>
  </si>
  <si>
    <t>Koszt 1kWh  (zł)</t>
  </si>
  <si>
    <t>Koszt  (zł)</t>
  </si>
  <si>
    <t>UPS Fideltronik Inigo LUPUS 1600 LINE-INT. 1600VA/960W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</si>
</sst>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7" borderId="1" xfId="0" applyNumberFormat="1" applyFill="1" applyBorder="1" applyAlignment="1">
      <alignment wrapText="1"/>
    </xf>
    <xf numFmtId="2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2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A19">
      <selection activeCell="A25" sqref="A25"/>
    </sheetView>
  </sheetViews>
  <sheetFormatPr defaultColWidth="9.140625" defaultRowHeight="15"/>
  <cols>
    <col min="1" max="1" width="19.7109375" style="0" bestFit="1" customWidth="1"/>
    <col min="2" max="2" width="20.140625" style="1" customWidth="1"/>
    <col min="3" max="3" width="13.7109375" style="0" bestFit="1" customWidth="1"/>
    <col min="4" max="4" width="11.8515625" style="0" customWidth="1"/>
    <col min="5" max="5" width="13.8515625" style="0" customWidth="1"/>
    <col min="6" max="6" width="18.57421875" style="0" bestFit="1" customWidth="1"/>
    <col min="7" max="7" width="28.8515625" style="0" bestFit="1" customWidth="1"/>
    <col min="8" max="8" width="10.8515625" style="0" customWidth="1"/>
    <col min="9" max="9" width="10.8515625" style="0" bestFit="1" customWidth="1"/>
    <col min="10" max="10" width="18.421875" style="0" bestFit="1" customWidth="1"/>
    <col min="11" max="11" width="18.28125" style="0" customWidth="1"/>
    <col min="12" max="12" width="11.8515625" style="0" bestFit="1" customWidth="1"/>
  </cols>
  <sheetData>
    <row r="1" spans="1:13" ht="31.5" customHeight="1">
      <c r="A1" s="41" t="s">
        <v>5</v>
      </c>
      <c r="B1" s="42"/>
      <c r="C1" s="42"/>
      <c r="D1" s="42"/>
      <c r="E1" s="43"/>
      <c r="G1" s="8" t="s">
        <v>13</v>
      </c>
      <c r="H1" s="9">
        <v>0.6731</v>
      </c>
      <c r="I1" s="6"/>
      <c r="J1" s="6"/>
      <c r="K1" s="6"/>
      <c r="L1" s="7"/>
      <c r="M1" s="6"/>
    </row>
    <row r="2" spans="1:13" ht="45">
      <c r="A2" s="45" t="s">
        <v>14</v>
      </c>
      <c r="B2" s="46" t="s">
        <v>0</v>
      </c>
      <c r="C2" s="45" t="s">
        <v>2</v>
      </c>
      <c r="D2" s="46" t="s">
        <v>26</v>
      </c>
      <c r="E2" s="45" t="s">
        <v>27</v>
      </c>
      <c r="G2" s="35" t="s">
        <v>4</v>
      </c>
      <c r="H2" s="36">
        <v>4.39</v>
      </c>
      <c r="I2" s="6"/>
      <c r="J2" s="6"/>
      <c r="K2" s="6"/>
      <c r="L2" s="7"/>
      <c r="M2" s="6"/>
    </row>
    <row r="3" spans="1:13" ht="90">
      <c r="A3" s="44" t="s">
        <v>15</v>
      </c>
      <c r="B3" s="38">
        <v>56.47</v>
      </c>
      <c r="C3" s="39">
        <f>D3/30</f>
        <v>8.263443333333333</v>
      </c>
      <c r="D3" s="39">
        <f>(H2*B3)</f>
        <v>247.90329999999997</v>
      </c>
      <c r="E3" s="39">
        <f>C3*365</f>
        <v>3016.1568166666666</v>
      </c>
      <c r="G3" s="22" t="s">
        <v>17</v>
      </c>
      <c r="H3" s="22"/>
      <c r="I3" s="22"/>
      <c r="J3" s="22"/>
      <c r="K3" s="22"/>
      <c r="L3" s="22"/>
      <c r="M3" s="7"/>
    </row>
    <row r="4" spans="1:13" ht="90">
      <c r="A4" s="30" t="s">
        <v>16</v>
      </c>
      <c r="B4" s="30">
        <v>80.94</v>
      </c>
      <c r="C4" s="40">
        <f>D4/30</f>
        <v>11.84422</v>
      </c>
      <c r="D4" s="40">
        <f>(H2*B4)</f>
        <v>355.3266</v>
      </c>
      <c r="E4" s="40">
        <f>C4*365</f>
        <v>4323.1403</v>
      </c>
      <c r="G4" s="11" t="s">
        <v>3</v>
      </c>
      <c r="H4" s="11" t="s">
        <v>10</v>
      </c>
      <c r="I4" s="11" t="s">
        <v>32</v>
      </c>
      <c r="J4" s="12" t="s">
        <v>6</v>
      </c>
      <c r="K4" s="11" t="s">
        <v>11</v>
      </c>
      <c r="L4" s="13" t="s">
        <v>33</v>
      </c>
      <c r="M4" s="7"/>
    </row>
    <row r="5" spans="1:13" ht="15">
      <c r="A5" s="10"/>
      <c r="G5" s="14">
        <v>300</v>
      </c>
      <c r="H5" s="14">
        <v>24</v>
      </c>
      <c r="I5" s="14">
        <f>H1</f>
        <v>0.6731</v>
      </c>
      <c r="J5" s="3" t="s">
        <v>7</v>
      </c>
      <c r="K5" s="2">
        <f>0.01*H5*(G5/10)</f>
        <v>7.199999999999999</v>
      </c>
      <c r="L5" s="47">
        <f>0.01*H5*(G5/10)*I5</f>
        <v>4.8463199999999995</v>
      </c>
      <c r="M5" s="7"/>
    </row>
    <row r="6" spans="1:13" ht="15">
      <c r="A6" s="10"/>
      <c r="G6" s="15"/>
      <c r="H6" s="15"/>
      <c r="I6" s="15"/>
      <c r="J6" s="3" t="s">
        <v>8</v>
      </c>
      <c r="K6" s="2">
        <f>0.01*H5*(G5/10)*30</f>
        <v>215.99999999999997</v>
      </c>
      <c r="L6" s="47">
        <f>0.01*H5*(G5/10)*I5*30</f>
        <v>145.38959999999997</v>
      </c>
      <c r="M6" s="7"/>
    </row>
    <row r="7" spans="7:12" ht="15">
      <c r="G7" s="16"/>
      <c r="H7" s="16"/>
      <c r="I7" s="16"/>
      <c r="J7" s="3" t="s">
        <v>9</v>
      </c>
      <c r="K7" s="2">
        <f>0.01*H5*(G5/10)*365</f>
        <v>2627.9999999999995</v>
      </c>
      <c r="L7" s="48">
        <f>0.01*H5*(G5/10)*I5*365</f>
        <v>1768.9067999999997</v>
      </c>
    </row>
    <row r="8" spans="7:12" ht="15">
      <c r="G8" s="4" t="s">
        <v>3</v>
      </c>
      <c r="H8" s="4" t="s">
        <v>10</v>
      </c>
      <c r="I8" s="4" t="s">
        <v>1</v>
      </c>
      <c r="J8" s="3" t="s">
        <v>6</v>
      </c>
      <c r="K8" s="4" t="s">
        <v>11</v>
      </c>
      <c r="L8" s="5" t="s">
        <v>12</v>
      </c>
    </row>
    <row r="9" spans="7:12" ht="15">
      <c r="G9" s="17">
        <v>600</v>
      </c>
      <c r="H9" s="14">
        <v>24</v>
      </c>
      <c r="I9" s="14">
        <f>H1</f>
        <v>0.6731</v>
      </c>
      <c r="J9" s="3" t="s">
        <v>7</v>
      </c>
      <c r="K9" s="2">
        <f>0.01*H9*(G9/10)</f>
        <v>14.399999999999999</v>
      </c>
      <c r="L9" s="47">
        <f>0.01*H9*(G9/10)*I9</f>
        <v>9.692639999999999</v>
      </c>
    </row>
    <row r="10" spans="7:12" ht="15">
      <c r="G10" s="17"/>
      <c r="H10" s="15"/>
      <c r="I10" s="15"/>
      <c r="J10" s="3" t="s">
        <v>8</v>
      </c>
      <c r="K10" s="2">
        <f>0.01*H9*(G9/10)*30</f>
        <v>431.99999999999994</v>
      </c>
      <c r="L10" s="47">
        <f>0.01*H9*(G9/10)*I9*30</f>
        <v>290.77919999999995</v>
      </c>
    </row>
    <row r="11" spans="7:12" ht="15">
      <c r="G11" s="17"/>
      <c r="H11" s="16"/>
      <c r="I11" s="16"/>
      <c r="J11" s="3" t="s">
        <v>9</v>
      </c>
      <c r="K11" s="2">
        <f>0.01*H9*(G9/10)*365</f>
        <v>5255.999999999999</v>
      </c>
      <c r="L11" s="47">
        <f>0.01*H9*(G9/10)*I9*365</f>
        <v>3537.8135999999995</v>
      </c>
    </row>
    <row r="12" spans="7:12" ht="15">
      <c r="G12" s="4" t="s">
        <v>3</v>
      </c>
      <c r="H12" s="4" t="s">
        <v>10</v>
      </c>
      <c r="I12" s="4" t="s">
        <v>1</v>
      </c>
      <c r="J12" s="3" t="s">
        <v>6</v>
      </c>
      <c r="K12" s="4" t="s">
        <v>11</v>
      </c>
      <c r="L12" s="5" t="s">
        <v>12</v>
      </c>
    </row>
    <row r="13" spans="7:12" ht="15">
      <c r="G13" s="17">
        <v>1000</v>
      </c>
      <c r="H13" s="14">
        <v>24</v>
      </c>
      <c r="I13" s="14">
        <f>H1</f>
        <v>0.6731</v>
      </c>
      <c r="J13" s="3" t="s">
        <v>7</v>
      </c>
      <c r="K13" s="2">
        <f>0.01*H13*(G13/10)</f>
        <v>24</v>
      </c>
      <c r="L13" s="47">
        <f>0.01*H13*(G13/10)*I13</f>
        <v>16.154400000000003</v>
      </c>
    </row>
    <row r="14" spans="7:12" ht="15">
      <c r="G14" s="17"/>
      <c r="H14" s="15"/>
      <c r="I14" s="15"/>
      <c r="J14" s="3" t="s">
        <v>8</v>
      </c>
      <c r="K14" s="2">
        <f>0.01*H13*(G13/10)*30</f>
        <v>720</v>
      </c>
      <c r="L14" s="47">
        <f>0.01*H13*(G13/10)*I13*30</f>
        <v>484.63200000000006</v>
      </c>
    </row>
    <row r="15" spans="7:12" ht="15">
      <c r="G15" s="17"/>
      <c r="H15" s="16"/>
      <c r="I15" s="16"/>
      <c r="J15" s="3" t="s">
        <v>9</v>
      </c>
      <c r="K15" s="2">
        <f>0.01*H13*(G13/10)*365</f>
        <v>8760</v>
      </c>
      <c r="L15" s="47">
        <f>0.01*H13*(G13/10)*I13*365</f>
        <v>5896.356000000001</v>
      </c>
    </row>
    <row r="16" spans="7:12" ht="15">
      <c r="G16" s="4" t="s">
        <v>3</v>
      </c>
      <c r="H16" s="4" t="s">
        <v>10</v>
      </c>
      <c r="I16" s="4" t="s">
        <v>1</v>
      </c>
      <c r="J16" s="3" t="s">
        <v>6</v>
      </c>
      <c r="K16" s="4" t="s">
        <v>11</v>
      </c>
      <c r="L16" s="5" t="s">
        <v>12</v>
      </c>
    </row>
    <row r="17" spans="7:12" ht="15">
      <c r="G17" s="17">
        <v>1500</v>
      </c>
      <c r="H17" s="14">
        <v>24</v>
      </c>
      <c r="I17" s="14">
        <f>H1</f>
        <v>0.6731</v>
      </c>
      <c r="J17" s="3" t="s">
        <v>7</v>
      </c>
      <c r="K17" s="2">
        <f>0.01*H17*(G17/10)</f>
        <v>36</v>
      </c>
      <c r="L17" s="47">
        <f>0.01*H17*(G17/10)*I17</f>
        <v>24.2316</v>
      </c>
    </row>
    <row r="18" spans="1:12" ht="17.25" customHeight="1">
      <c r="A18" s="37" t="s">
        <v>25</v>
      </c>
      <c r="B18" s="37"/>
      <c r="C18" s="37"/>
      <c r="D18" s="37"/>
      <c r="E18" s="37"/>
      <c r="G18" s="17"/>
      <c r="H18" s="15"/>
      <c r="I18" s="15"/>
      <c r="J18" s="3" t="s">
        <v>8</v>
      </c>
      <c r="K18" s="2">
        <f>0.01*H17*(G17/10)*30</f>
        <v>1080</v>
      </c>
      <c r="L18" s="47">
        <f>0.01*H17*(G17/10)*I17*30</f>
        <v>726.948</v>
      </c>
    </row>
    <row r="19" spans="1:12" ht="15">
      <c r="A19" s="37"/>
      <c r="B19" s="37"/>
      <c r="C19" s="37"/>
      <c r="D19" s="37"/>
      <c r="E19" s="37"/>
      <c r="G19" s="17"/>
      <c r="H19" s="16"/>
      <c r="I19" s="16"/>
      <c r="J19" s="3" t="s">
        <v>9</v>
      </c>
      <c r="K19" s="2">
        <f>0.01*H17*(G17/10)*365</f>
        <v>13140</v>
      </c>
      <c r="L19" s="47">
        <f>0.01*H17*(G17/10)*I17*365</f>
        <v>8844.534</v>
      </c>
    </row>
    <row r="20" spans="1:6" ht="45">
      <c r="A20" s="29" t="s">
        <v>18</v>
      </c>
      <c r="B20" s="29" t="s">
        <v>31</v>
      </c>
      <c r="C20" s="30" t="s">
        <v>30</v>
      </c>
      <c r="D20" s="30" t="s">
        <v>29</v>
      </c>
      <c r="E20" s="31" t="s">
        <v>28</v>
      </c>
      <c r="F20" s="18"/>
    </row>
    <row r="21" spans="1:5" ht="45">
      <c r="A21" s="32" t="s">
        <v>20</v>
      </c>
      <c r="B21" s="19">
        <v>4025</v>
      </c>
      <c r="C21" s="23">
        <f>B21+B22+B23</f>
        <v>6210</v>
      </c>
      <c r="D21" s="24">
        <f>C21/24</f>
        <v>258.75</v>
      </c>
      <c r="E21" s="23">
        <f>C21/36</f>
        <v>172.5</v>
      </c>
    </row>
    <row r="22" spans="1:5" ht="60">
      <c r="A22" s="32" t="s">
        <v>19</v>
      </c>
      <c r="B22" s="19">
        <v>1925</v>
      </c>
      <c r="C22" s="24"/>
      <c r="D22" s="24"/>
      <c r="E22" s="23"/>
    </row>
    <row r="23" spans="1:5" ht="30">
      <c r="A23" s="32" t="s">
        <v>23</v>
      </c>
      <c r="B23" s="19">
        <v>260</v>
      </c>
      <c r="C23" s="24"/>
      <c r="D23" s="24"/>
      <c r="E23" s="23"/>
    </row>
    <row r="24" spans="1:5" ht="90">
      <c r="A24" s="33" t="s">
        <v>21</v>
      </c>
      <c r="B24" s="20">
        <v>8785</v>
      </c>
      <c r="C24" s="25">
        <f>B24+B25+B26</f>
        <v>11320</v>
      </c>
      <c r="D24" s="25">
        <f>C24/24</f>
        <v>471.6666666666667</v>
      </c>
      <c r="E24" s="25">
        <f>C24/36</f>
        <v>314.44444444444446</v>
      </c>
    </row>
    <row r="25" spans="1:5" ht="60">
      <c r="A25" s="33" t="s">
        <v>19</v>
      </c>
      <c r="B25" s="20">
        <v>1925</v>
      </c>
      <c r="C25" s="26"/>
      <c r="D25" s="25"/>
      <c r="E25" s="25"/>
    </row>
    <row r="26" spans="1:5" ht="45">
      <c r="A26" s="33" t="s">
        <v>24</v>
      </c>
      <c r="B26" s="20">
        <v>610</v>
      </c>
      <c r="C26" s="26"/>
      <c r="D26" s="25"/>
      <c r="E26" s="25"/>
    </row>
    <row r="27" spans="1:5" ht="45">
      <c r="A27" s="34" t="s">
        <v>22</v>
      </c>
      <c r="B27" s="21">
        <v>14985</v>
      </c>
      <c r="C27" s="27">
        <f>B27+B28+B29</f>
        <v>17950</v>
      </c>
      <c r="D27" s="27">
        <f>C27/24</f>
        <v>747.9166666666666</v>
      </c>
      <c r="E27" s="27">
        <f>C27/36</f>
        <v>498.6111111111111</v>
      </c>
    </row>
    <row r="28" spans="1:5" ht="60">
      <c r="A28" s="34" t="s">
        <v>19</v>
      </c>
      <c r="B28" s="21">
        <v>1925</v>
      </c>
      <c r="C28" s="28"/>
      <c r="D28" s="27"/>
      <c r="E28" s="27"/>
    </row>
    <row r="29" spans="1:5" ht="45">
      <c r="A29" s="34" t="s">
        <v>34</v>
      </c>
      <c r="B29" s="21">
        <v>1040</v>
      </c>
      <c r="C29" s="28"/>
      <c r="D29" s="27"/>
      <c r="E29" s="27"/>
    </row>
  </sheetData>
  <mergeCells count="24">
    <mergeCell ref="C24:C26"/>
    <mergeCell ref="D24:D26"/>
    <mergeCell ref="E24:E26"/>
    <mergeCell ref="C27:C29"/>
    <mergeCell ref="D27:D29"/>
    <mergeCell ref="E27:E29"/>
    <mergeCell ref="G17:G19"/>
    <mergeCell ref="G9:G11"/>
    <mergeCell ref="G13:G15"/>
    <mergeCell ref="C21:C23"/>
    <mergeCell ref="D21:D23"/>
    <mergeCell ref="E21:E23"/>
    <mergeCell ref="A18:E19"/>
    <mergeCell ref="G5:G7"/>
    <mergeCell ref="H5:H7"/>
    <mergeCell ref="A1:E1"/>
    <mergeCell ref="I5:I7"/>
    <mergeCell ref="G3:L3"/>
    <mergeCell ref="H9:H11"/>
    <mergeCell ref="I9:I11"/>
    <mergeCell ref="H13:H15"/>
    <mergeCell ref="I13:I15"/>
    <mergeCell ref="H17:H19"/>
    <mergeCell ref="I17:I1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19F01928933D47B77A723F5EEA1091" ma:contentTypeVersion="2" ma:contentTypeDescription="Utwórz nowy dokument." ma:contentTypeScope="" ma:versionID="0fc49d696dd2c96eff53f53618f666b2">
  <xsd:schema xmlns:xsd="http://www.w3.org/2001/XMLSchema" xmlns:xs="http://www.w3.org/2001/XMLSchema" xmlns:p="http://schemas.microsoft.com/office/2006/metadata/properties" xmlns:ns2="8d36dee8-d282-46fd-a779-a0251974f623" targetNamespace="http://schemas.microsoft.com/office/2006/metadata/properties" ma:root="true" ma:fieldsID="de41fb102b86b3cd554c221e7a4c8bf0" ns2:_="">
    <xsd:import namespace="8d36dee8-d282-46fd-a779-a0251974f6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6dee8-d282-46fd-a779-a0251974f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416B3-679D-4827-989D-025034771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6dee8-d282-46fd-a779-a0251974f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32FC52-9207-4D0A-B766-628ED4C39FE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d36dee8-d282-46fd-a779-a0251974f6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4723E4-885C-4DE2-BF7B-CD25C1C61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2016-05-30T12:15:14Z</dcterms:created>
  <dcterms:modified xsi:type="dcterms:W3CDTF">2016-06-22T11:22:53Z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0x0101002419F01928933D47B77A723F5EEA1091</vt:lpwstr>
  </property>
</Properties>
</file>